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36e88b782df1d7/デスクトップ/CMA検証フォルダ/"/>
    </mc:Choice>
  </mc:AlternateContent>
  <xr:revisionPtr revIDLastSave="24" documentId="13_ncr:1_{51BBD00A-6158-4C40-843B-67A4E028F161}" xr6:coauthVersionLast="47" xr6:coauthVersionMax="47" xr10:uidLastSave="{E43564F0-86CA-4F34-B787-19D016D28B90}"/>
  <bookViews>
    <workbookView xWindow="-120" yWindow="-120" windowWidth="24240" windowHeight="13140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<sst xmlns="http://schemas.openxmlformats.org/spreadsheetml/2006/main" count="83" uniqueCount="66">
  <si>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</si>
  <si>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</si>
  <si>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</si>
  <si>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</si>
  <si>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</si>
  <si>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</si>
  <si>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</si>
  <si>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</si>
  <si>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</si>
  <si>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</si>
  <si>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</si>
  <si>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</si>
  <si>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</si>
  <si>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</si>
  <si>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</si>
  <si>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</si>
  <si>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</si>
  <si>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</si>
  <si>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</si>
  <si>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</si>
  <si>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</si>
  <si>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</si>
  <si>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</si>
  <si>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</si>
  <si>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</si>
  <si>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</si>
  <si>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</si>
  <si>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</si>
  <si>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</si>
  <si>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</si>
  <si>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</si>
  <si>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</si>
  <si>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</si>
  <si>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</si>
  <si>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GBPJPY</t>
    <phoneticPr fontId="1"/>
  </si>
  <si>
    <t>1H足</t>
    <rPh sb="2" eb="3">
      <t>アシ</t>
    </rPh>
    <phoneticPr fontId="1"/>
  </si>
  <si>
    <t>フィボナッチターゲット1.27, 1.5, 2.0で決済(黄色で塗りつぶしたところはフィボナッチターゲット3以上がとれている）</t>
    <rPh sb="29" eb="31">
      <t>キイロ</t>
    </rPh>
    <rPh sb="32" eb="33">
      <t>ヌ</t>
    </rPh>
    <rPh sb="54" eb="56">
      <t>イジョウ</t>
    </rPh>
    <phoneticPr fontId="1"/>
  </si>
  <si>
    <t>10MA・20MAの両方の上側にキャンドルがあれば買い方向、下側なら売り方向。MAに触れてEB出現でエントリー待ち、EB高値or安値ブレイクでエントリー。</t>
    <phoneticPr fontId="1"/>
  </si>
  <si>
    <t>検証１</t>
    <rPh sb="0" eb="2">
      <t>ケンショウ</t>
    </rPh>
    <phoneticPr fontId="1"/>
  </si>
  <si>
    <t>質問</t>
    <rPh sb="0" eb="2">
      <t>シツモン</t>
    </rPh>
    <phoneticPr fontId="1"/>
  </si>
  <si>
    <t>・EBの条件は満たしていますが、EBがもっと下に伸びているのが理想だと考えます。過去検証なので、この微妙なEBでエントリーできますが、</t>
    <rPh sb="4" eb="6">
      <t>ジョウケン</t>
    </rPh>
    <rPh sb="7" eb="8">
      <t>ミ</t>
    </rPh>
    <rPh sb="22" eb="23">
      <t>シタ</t>
    </rPh>
    <rPh sb="24" eb="25">
      <t>ノ</t>
    </rPh>
    <rPh sb="31" eb="33">
      <t>リソウ</t>
    </rPh>
    <rPh sb="35" eb="36">
      <t>カンガ</t>
    </rPh>
    <rPh sb="40" eb="42">
      <t>カコ</t>
    </rPh>
    <rPh sb="42" eb="44">
      <t>ケンショウ</t>
    </rPh>
    <rPh sb="50" eb="52">
      <t>ビミョウ</t>
    </rPh>
    <phoneticPr fontId="1"/>
  </si>
  <si>
    <t>実際のトレードでは、見送るか、または、EB後の相場の動きを見て、成行で即注文することも想定されます。EB後の未来の相場の動きは</t>
    <rPh sb="0" eb="2">
      <t>ジッサイ</t>
    </rPh>
    <rPh sb="10" eb="12">
      <t>ミオク</t>
    </rPh>
    <rPh sb="21" eb="22">
      <t>アト</t>
    </rPh>
    <rPh sb="23" eb="25">
      <t>ソウバ</t>
    </rPh>
    <rPh sb="26" eb="27">
      <t>ウゴ</t>
    </rPh>
    <rPh sb="29" eb="30">
      <t>ミ</t>
    </rPh>
    <rPh sb="32" eb="34">
      <t>ナリユキ</t>
    </rPh>
    <rPh sb="35" eb="36">
      <t>ソク</t>
    </rPh>
    <rPh sb="36" eb="38">
      <t>チュウモン</t>
    </rPh>
    <rPh sb="43" eb="45">
      <t>ソウテイ</t>
    </rPh>
    <rPh sb="52" eb="53">
      <t>アト</t>
    </rPh>
    <rPh sb="54" eb="56">
      <t>ミライ</t>
    </rPh>
    <rPh sb="57" eb="59">
      <t>ソウバ</t>
    </rPh>
    <rPh sb="60" eb="61">
      <t>ウゴ</t>
    </rPh>
    <phoneticPr fontId="1"/>
  </si>
  <si>
    <t>正確には予測できないことを踏まえると、EBとしては不採用かなとも。佐々木さんなら、このケースは、有効なEBと判定し、エントリー</t>
    <rPh sb="0" eb="2">
      <t>セイカク</t>
    </rPh>
    <rPh sb="4" eb="6">
      <t>ヨソク</t>
    </rPh>
    <rPh sb="13" eb="14">
      <t>フ</t>
    </rPh>
    <rPh sb="25" eb="28">
      <t>フサイヨウ</t>
    </rPh>
    <rPh sb="33" eb="36">
      <t>ササキ</t>
    </rPh>
    <rPh sb="48" eb="50">
      <t>ユウコウ</t>
    </rPh>
    <rPh sb="54" eb="56">
      <t>ハンテイ</t>
    </rPh>
    <phoneticPr fontId="1"/>
  </si>
  <si>
    <t>されますか？</t>
    <phoneticPr fontId="1"/>
  </si>
  <si>
    <t>質問あり</t>
    <rPh sb="0" eb="2">
      <t>シツモン</t>
    </rPh>
    <phoneticPr fontId="1"/>
  </si>
  <si>
    <t>検証２</t>
    <rPh sb="0" eb="2">
      <t>ケンショウ</t>
    </rPh>
    <phoneticPr fontId="1"/>
  </si>
  <si>
    <t>検証３</t>
    <rPh sb="0" eb="2">
      <t>ケンショウ</t>
    </rPh>
    <phoneticPr fontId="1"/>
  </si>
  <si>
    <t>検証４</t>
    <rPh sb="0" eb="2">
      <t>ケンショウ</t>
    </rPh>
    <phoneticPr fontId="1"/>
  </si>
  <si>
    <t>検証５</t>
    <rPh sb="0" eb="2">
      <t>ケンショウ</t>
    </rPh>
    <phoneticPr fontId="1"/>
  </si>
  <si>
    <t>・EBの動画解説では、「右陽線の上ヒゲがMAにタッチ＋EBの上ヒゲはMAにタッチせず」で有効なEBと判定していたかと思います。</t>
    <rPh sb="4" eb="6">
      <t>ドウガ</t>
    </rPh>
    <rPh sb="6" eb="8">
      <t>カイセツ</t>
    </rPh>
    <rPh sb="12" eb="13">
      <t>ミギ</t>
    </rPh>
    <rPh sb="13" eb="15">
      <t>ヨウセン</t>
    </rPh>
    <rPh sb="16" eb="17">
      <t>ウエ</t>
    </rPh>
    <rPh sb="30" eb="31">
      <t>ウエ</t>
    </rPh>
    <rPh sb="44" eb="46">
      <t>ユウコウ</t>
    </rPh>
    <rPh sb="50" eb="52">
      <t>ハンテイ</t>
    </rPh>
    <rPh sb="58" eb="59">
      <t>オモ</t>
    </rPh>
    <phoneticPr fontId="1"/>
  </si>
  <si>
    <t>今回のEBは、右陽線の上ヒゲがMAにタッチせず＋EBの右上ヒゲがMAにタッチ　ですが、有効なEBと判断してよいでしょうか？</t>
    <rPh sb="0" eb="2">
      <t>コンカイ</t>
    </rPh>
    <rPh sb="7" eb="8">
      <t>ミギ</t>
    </rPh>
    <rPh sb="8" eb="10">
      <t>ヨウセン</t>
    </rPh>
    <rPh sb="11" eb="12">
      <t>ウエ</t>
    </rPh>
    <rPh sb="27" eb="28">
      <t>ミギ</t>
    </rPh>
    <rPh sb="28" eb="29">
      <t>ウエ</t>
    </rPh>
    <rPh sb="43" eb="45">
      <t>ユウコウ</t>
    </rPh>
    <rPh sb="49" eb="51">
      <t>ハンダン</t>
    </rPh>
    <phoneticPr fontId="1"/>
  </si>
  <si>
    <t>検証６</t>
    <rPh sb="0" eb="2">
      <t>ケンショウ</t>
    </rPh>
    <phoneticPr fontId="1"/>
  </si>
  <si>
    <t>検証７</t>
    <rPh sb="0" eb="2">
      <t>ケンショウ</t>
    </rPh>
    <phoneticPr fontId="1"/>
  </si>
  <si>
    <t>検証８</t>
    <rPh sb="0" eb="2">
      <t>ケンショウ</t>
    </rPh>
    <phoneticPr fontId="1"/>
  </si>
  <si>
    <t>仮に、有効なEBとしても、レンジでの出現のため、不採用にしますが。</t>
    <rPh sb="0" eb="1">
      <t>カリ</t>
    </rPh>
    <rPh sb="3" eb="5">
      <t>ユウコウ</t>
    </rPh>
    <rPh sb="18" eb="20">
      <t>シュツゲン</t>
    </rPh>
    <rPh sb="24" eb="27">
      <t>フサイヨウ</t>
    </rPh>
    <phoneticPr fontId="1"/>
  </si>
  <si>
    <t>検証９</t>
    <rPh sb="0" eb="2">
      <t>ケンショウ</t>
    </rPh>
    <phoneticPr fontId="1"/>
  </si>
  <si>
    <t>気づき</t>
    <rPh sb="0" eb="1">
      <t>キ</t>
    </rPh>
    <phoneticPr fontId="1"/>
  </si>
  <si>
    <t>・検証８と似ており、左の十字線＋EBで、十字線の水平線をEBがギリギリ包み込んでいるので、有効なEBとしました。</t>
    <rPh sb="1" eb="3">
      <t>ケンショウ</t>
    </rPh>
    <rPh sb="5" eb="6">
      <t>ニ</t>
    </rPh>
    <rPh sb="10" eb="11">
      <t>ヒダリ</t>
    </rPh>
    <rPh sb="12" eb="15">
      <t>ジュウジセン</t>
    </rPh>
    <rPh sb="20" eb="23">
      <t>ジュウジセン</t>
    </rPh>
    <rPh sb="24" eb="27">
      <t>スイヘイセン</t>
    </rPh>
    <rPh sb="35" eb="36">
      <t>ツツ</t>
    </rPh>
    <rPh sb="37" eb="38">
      <t>コ</t>
    </rPh>
    <rPh sb="45" eb="47">
      <t>ユウコウ</t>
    </rPh>
    <phoneticPr fontId="1"/>
  </si>
  <si>
    <t>検証１０</t>
    <rPh sb="0" eb="2">
      <t>ケンショウ</t>
    </rPh>
    <phoneticPr fontId="1"/>
  </si>
  <si>
    <t>検証１１</t>
    <rPh sb="0" eb="2">
      <t>ケンショウ</t>
    </rPh>
    <phoneticPr fontId="1"/>
  </si>
  <si>
    <t>・EBの上ヒゲのみMAにタッチしています。有効なEBと判定しましたが、正しいでしょうか？</t>
    <rPh sb="4" eb="5">
      <t>ウエ</t>
    </rPh>
    <rPh sb="21" eb="23">
      <t>ユウコウ</t>
    </rPh>
    <rPh sb="27" eb="29">
      <t>ハンテイ</t>
    </rPh>
    <rPh sb="35" eb="36">
      <t>タダ</t>
    </rPh>
    <phoneticPr fontId="1"/>
  </si>
  <si>
    <t>検証１２</t>
    <rPh sb="0" eb="2">
      <t>ケンショウ</t>
    </rPh>
    <phoneticPr fontId="1"/>
  </si>
  <si>
    <t>・右の十字線の水平線（＝実体）は、EBの実体より上にあるように見えます。包み込む状態とは言えず、やはり無効なEBでしょうか？</t>
    <rPh sb="1" eb="2">
      <t>ミギ</t>
    </rPh>
    <rPh sb="3" eb="5">
      <t>ジュウジ</t>
    </rPh>
    <rPh sb="5" eb="6">
      <t>セン</t>
    </rPh>
    <rPh sb="7" eb="9">
      <t>スイヘイ</t>
    </rPh>
    <rPh sb="9" eb="10">
      <t>セン</t>
    </rPh>
    <rPh sb="12" eb="14">
      <t>ジッタイ</t>
    </rPh>
    <rPh sb="20" eb="22">
      <t>ジッタイ</t>
    </rPh>
    <rPh sb="24" eb="25">
      <t>ウエ</t>
    </rPh>
    <rPh sb="31" eb="32">
      <t>ミ</t>
    </rPh>
    <rPh sb="36" eb="37">
      <t>ツツ</t>
    </rPh>
    <rPh sb="38" eb="39">
      <t>コ</t>
    </rPh>
    <rPh sb="40" eb="42">
      <t>ジョウタイ</t>
    </rPh>
    <rPh sb="44" eb="45">
      <t>イ</t>
    </rPh>
    <rPh sb="51" eb="53">
      <t>ムコウ</t>
    </rPh>
    <phoneticPr fontId="1"/>
  </si>
  <si>
    <t>前回ご指摘があったEBに対するFibの引き方ですが、動画を観て、改善しましたので、ご確認をお願いします。検証１、５、８、１１で質問があります。画像の下に質問を記載しておりますので、ご確認をお願いします。今回の検証データを次の切り口で分析。トレンド有＋EB：５勝５敗、勝率５０％。転換＋EB：０勝１敗、勝率０％、レンジ＋EB：０勝１敗、勝率０％。トレンド有＋EBを更に分析。５勝の内、トレンド初期が４勝、中期が１勝。５敗の内、トレンド中期が１つ、トレンド終期が３つ、初期が１つ。よって、トレンド初期＋EBは、４勝１敗、勝率８０％。更に、４勝は全て、GクロスまたはDクロスの直後にEBが出現するパターンであることが分かりました。</t>
    <rPh sb="0" eb="2">
      <t>ゼンカイ</t>
    </rPh>
    <rPh sb="3" eb="5">
      <t>シテキ</t>
    </rPh>
    <rPh sb="12" eb="13">
      <t>タイ</t>
    </rPh>
    <rPh sb="19" eb="20">
      <t>ヒ</t>
    </rPh>
    <rPh sb="21" eb="22">
      <t>カタ</t>
    </rPh>
    <rPh sb="26" eb="28">
      <t>ドウガ</t>
    </rPh>
    <rPh sb="29" eb="30">
      <t>ミ</t>
    </rPh>
    <rPh sb="32" eb="34">
      <t>カイゼン</t>
    </rPh>
    <rPh sb="42" eb="44">
      <t>カクニン</t>
    </rPh>
    <rPh sb="46" eb="47">
      <t>ネガ</t>
    </rPh>
    <rPh sb="52" eb="54">
      <t>ケンショウ</t>
    </rPh>
    <rPh sb="63" eb="65">
      <t>シツモン</t>
    </rPh>
    <rPh sb="71" eb="73">
      <t>ガゾウ</t>
    </rPh>
    <rPh sb="74" eb="75">
      <t>シタ</t>
    </rPh>
    <rPh sb="76" eb="78">
      <t>シツモン</t>
    </rPh>
    <rPh sb="79" eb="81">
      <t>キサイ</t>
    </rPh>
    <rPh sb="91" eb="93">
      <t>カクニン</t>
    </rPh>
    <rPh sb="95" eb="96">
      <t>ネガ</t>
    </rPh>
    <rPh sb="101" eb="103">
      <t>コンカイ</t>
    </rPh>
    <rPh sb="104" eb="106">
      <t>ケンショウ</t>
    </rPh>
    <rPh sb="110" eb="111">
      <t>ツギ</t>
    </rPh>
    <rPh sb="112" eb="113">
      <t>キ</t>
    </rPh>
    <rPh sb="114" eb="115">
      <t>クチ</t>
    </rPh>
    <rPh sb="116" eb="118">
      <t>ブンセキ</t>
    </rPh>
    <rPh sb="123" eb="124">
      <t>ア</t>
    </rPh>
    <rPh sb="129" eb="130">
      <t>カ</t>
    </rPh>
    <rPh sb="131" eb="132">
      <t>ヤブ</t>
    </rPh>
    <rPh sb="133" eb="135">
      <t>ショウリツ</t>
    </rPh>
    <rPh sb="139" eb="141">
      <t>テンカン</t>
    </rPh>
    <rPh sb="146" eb="147">
      <t>カ</t>
    </rPh>
    <rPh sb="148" eb="149">
      <t>ヤブ</t>
    </rPh>
    <rPh sb="150" eb="152">
      <t>ショウリツ</t>
    </rPh>
    <rPh sb="163" eb="164">
      <t>カ</t>
    </rPh>
    <rPh sb="165" eb="166">
      <t>ヤブ</t>
    </rPh>
    <rPh sb="167" eb="169">
      <t>ショウリツ</t>
    </rPh>
    <rPh sb="176" eb="177">
      <t>アリ</t>
    </rPh>
    <rPh sb="181" eb="182">
      <t>サラ</t>
    </rPh>
    <rPh sb="183" eb="185">
      <t>ブンセキ</t>
    </rPh>
    <rPh sb="187" eb="188">
      <t>カ</t>
    </rPh>
    <rPh sb="189" eb="190">
      <t>ウチ</t>
    </rPh>
    <rPh sb="195" eb="197">
      <t>ショキ</t>
    </rPh>
    <rPh sb="199" eb="200">
      <t>カ</t>
    </rPh>
    <rPh sb="201" eb="203">
      <t>チュウキ</t>
    </rPh>
    <rPh sb="205" eb="206">
      <t>カ</t>
    </rPh>
    <rPh sb="208" eb="209">
      <t>ヤブ</t>
    </rPh>
    <rPh sb="210" eb="211">
      <t>ウチ</t>
    </rPh>
    <rPh sb="216" eb="218">
      <t>チュウキ</t>
    </rPh>
    <rPh sb="226" eb="228">
      <t>シュウキ</t>
    </rPh>
    <rPh sb="232" eb="234">
      <t>ショキ</t>
    </rPh>
    <rPh sb="246" eb="248">
      <t>ショキ</t>
    </rPh>
    <rPh sb="254" eb="255">
      <t>カ</t>
    </rPh>
    <rPh sb="256" eb="257">
      <t>ヤブ</t>
    </rPh>
    <rPh sb="258" eb="260">
      <t>ショウリツ</t>
    </rPh>
    <rPh sb="264" eb="265">
      <t>サラ</t>
    </rPh>
    <rPh sb="268" eb="269">
      <t>カ</t>
    </rPh>
    <rPh sb="270" eb="271">
      <t>スベ</t>
    </rPh>
    <rPh sb="285" eb="287">
      <t>チョクゴ</t>
    </rPh>
    <rPh sb="291" eb="293">
      <t>シュツゲン</t>
    </rPh>
    <rPh sb="305" eb="306">
      <t>ワ</t>
    </rPh>
    <phoneticPr fontId="1"/>
  </si>
  <si>
    <t>GクロスまたはDクロス直後＋EBの組み合わせが勝率が高いことが分かったので、よかったと思う。</t>
    <rPh sb="11" eb="13">
      <t>チョクゴ</t>
    </rPh>
    <rPh sb="17" eb="18">
      <t>ク</t>
    </rPh>
    <rPh sb="19" eb="20">
      <t>ア</t>
    </rPh>
    <rPh sb="23" eb="25">
      <t>ショウリツ</t>
    </rPh>
    <rPh sb="26" eb="27">
      <t>タカ</t>
    </rPh>
    <rPh sb="31" eb="32">
      <t>ワ</t>
    </rPh>
    <rPh sb="43" eb="44">
      <t>オモ</t>
    </rPh>
    <phoneticPr fontId="1"/>
  </si>
  <si>
    <t>今回分かった、勝率の高いパターンに絞り、検証を進めていきたい。</t>
    <rPh sb="0" eb="2">
      <t>コンカイ</t>
    </rPh>
    <rPh sb="2" eb="3">
      <t>ワ</t>
    </rPh>
    <rPh sb="7" eb="9">
      <t>ショウリツ</t>
    </rPh>
    <rPh sb="10" eb="11">
      <t>タカ</t>
    </rPh>
    <rPh sb="17" eb="18">
      <t>シボ</t>
    </rPh>
    <rPh sb="20" eb="22">
      <t>ケンショウ</t>
    </rPh>
    <rPh sb="23" eb="24">
      <t>スス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</si>
</sst>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0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2" fillId="4" borderId="9" xfId="0" applyNumberFormat="1" applyFont="1" applyFill="1" applyBorder="1">
      <alignment vertical="center"/>
    </xf>
    <xf numFmtId="0" fontId="12" fillId="0" borderId="9" xfId="0" applyNumberFormat="1" applyFont="1" applyFill="1" applyBorder="1">
      <alignment vertical="center"/>
    </xf>
    <xf numFmtId="0" fontId="12" fillId="4" borderId="5" xfId="0" applyNumberFormat="1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1</xdr:col>
      <xdr:colOff>0</xdr:colOff>
      <xdr:row>2</xdr:row>
      <xdr:rowOff>59532</xdr:rowOff>
    </xdr:from>
    <xdr:to>
      <xdr:col>15</xdr:col>
      <xdr:colOff>360808</xdr:colOff>
      <xdr:row>38</xdr:row>
      <xdr:rowOff>4959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DBC45D07-A71E-424E-A9EB-A89DCC0717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0063" y="416720"/>
          <a:ext cx="8957120" cy="6374802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47</xdr:row>
      <xdr:rowOff>35719</xdr:rowOff>
    </xdr:from>
    <xdr:to>
      <xdr:col>15</xdr:col>
      <xdr:colOff>322693</xdr:colOff>
      <xdr:row>83</xdr:row>
      <xdr:rowOff>19261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AEF0A826-905B-45B0-B31E-56C8D3979F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0063" y="8429625"/>
          <a:ext cx="8919005" cy="6412917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85</xdr:row>
      <xdr:rowOff>35718</xdr:rowOff>
    </xdr:from>
    <xdr:to>
      <xdr:col>15</xdr:col>
      <xdr:colOff>341751</xdr:colOff>
      <xdr:row>121</xdr:row>
      <xdr:rowOff>202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3535A608-7C4A-4D16-BFEE-81DE61C8ED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00063" y="15216187"/>
          <a:ext cx="8938063" cy="6393859"/>
        </a:xfrm>
        <a:prstGeom prst="rect">
          <a:avLst/>
        </a:prstGeom>
      </xdr:spPr>
    </xdr:pic>
    <xdr:clientData/>
  </xdr:twoCellAnchor>
  <xdr:twoCellAnchor editAs="oneCell">
    <xdr:from>
      <xdr:col>1</xdr:col>
      <xdr:colOff>23812</xdr:colOff>
      <xdr:row>123</xdr:row>
      <xdr:rowOff>35719</xdr:rowOff>
    </xdr:from>
    <xdr:to>
      <xdr:col>15</xdr:col>
      <xdr:colOff>422736</xdr:colOff>
      <xdr:row>158</xdr:row>
      <xdr:rowOff>159739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7179BF58-4220-4400-A1B5-8369903FD0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23875" y="22002750"/>
          <a:ext cx="8995236" cy="6374802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161</xdr:row>
      <xdr:rowOff>35719</xdr:rowOff>
    </xdr:from>
    <xdr:to>
      <xdr:col>15</xdr:col>
      <xdr:colOff>322693</xdr:colOff>
      <xdr:row>196</xdr:row>
      <xdr:rowOff>169269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7191BF0D-17C9-45FB-A35C-188774D294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500063" y="28789313"/>
          <a:ext cx="8919005" cy="6384331"/>
        </a:xfrm>
        <a:prstGeom prst="rect">
          <a:avLst/>
        </a:prstGeom>
      </xdr:spPr>
    </xdr:pic>
    <xdr:clientData/>
  </xdr:twoCellAnchor>
  <xdr:twoCellAnchor editAs="oneCell">
    <xdr:from>
      <xdr:col>0</xdr:col>
      <xdr:colOff>464344</xdr:colOff>
      <xdr:row>203</xdr:row>
      <xdr:rowOff>35718</xdr:rowOff>
    </xdr:from>
    <xdr:to>
      <xdr:col>15</xdr:col>
      <xdr:colOff>296503</xdr:colOff>
      <xdr:row>238</xdr:row>
      <xdr:rowOff>112093</xdr:rowOff>
    </xdr:to>
    <xdr:pic>
      <xdr:nvPicPr>
        <xdr:cNvPr id="36" name="図 35">
          <a:extLst>
            <a:ext uri="{FF2B5EF4-FFF2-40B4-BE49-F238E27FC236}">
              <a16:creationId xmlns:a16="http://schemas.microsoft.com/office/drawing/2014/main" id="{CB04BEDC-ADDA-46DD-A850-06E2DD0FC1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64344" y="36290249"/>
          <a:ext cx="8928534" cy="6327157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241</xdr:row>
      <xdr:rowOff>47625</xdr:rowOff>
    </xdr:from>
    <xdr:to>
      <xdr:col>15</xdr:col>
      <xdr:colOff>398924</xdr:colOff>
      <xdr:row>276</xdr:row>
      <xdr:rowOff>152588</xdr:rowOff>
    </xdr:to>
    <xdr:pic>
      <xdr:nvPicPr>
        <xdr:cNvPr id="37" name="図 36">
          <a:extLst>
            <a:ext uri="{FF2B5EF4-FFF2-40B4-BE49-F238E27FC236}">
              <a16:creationId xmlns:a16="http://schemas.microsoft.com/office/drawing/2014/main" id="{7388A8C0-8EB7-4CEB-B1B0-8D95FAD32C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500063" y="43088719"/>
          <a:ext cx="8995236" cy="635574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279</xdr:row>
      <xdr:rowOff>35719</xdr:rowOff>
    </xdr:from>
    <xdr:to>
      <xdr:col>15</xdr:col>
      <xdr:colOff>389395</xdr:colOff>
      <xdr:row>315</xdr:row>
      <xdr:rowOff>19261</xdr:rowOff>
    </xdr:to>
    <xdr:pic>
      <xdr:nvPicPr>
        <xdr:cNvPr id="38" name="図 37">
          <a:extLst>
            <a:ext uri="{FF2B5EF4-FFF2-40B4-BE49-F238E27FC236}">
              <a16:creationId xmlns:a16="http://schemas.microsoft.com/office/drawing/2014/main" id="{AAB6591E-0911-41EA-961E-E8C0AF3D7C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00063" y="49863375"/>
          <a:ext cx="8985707" cy="6412917"/>
        </a:xfrm>
        <a:prstGeom prst="rect">
          <a:avLst/>
        </a:prstGeom>
      </xdr:spPr>
    </xdr:pic>
    <xdr:clientData/>
  </xdr:twoCellAnchor>
  <xdr:twoCellAnchor editAs="oneCell">
    <xdr:from>
      <xdr:col>1</xdr:col>
      <xdr:colOff>11907</xdr:colOff>
      <xdr:row>321</xdr:row>
      <xdr:rowOff>47625</xdr:rowOff>
    </xdr:from>
    <xdr:to>
      <xdr:col>15</xdr:col>
      <xdr:colOff>334600</xdr:colOff>
      <xdr:row>357</xdr:row>
      <xdr:rowOff>2581</xdr:rowOff>
    </xdr:to>
    <xdr:pic>
      <xdr:nvPicPr>
        <xdr:cNvPr id="39" name="図 38">
          <a:extLst>
            <a:ext uri="{FF2B5EF4-FFF2-40B4-BE49-F238E27FC236}">
              <a16:creationId xmlns:a16="http://schemas.microsoft.com/office/drawing/2014/main" id="{E9B74F82-FFFA-45D4-80B5-78D8A4AE2F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511970" y="57376219"/>
          <a:ext cx="8919005" cy="6384331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362</xdr:row>
      <xdr:rowOff>35719</xdr:rowOff>
    </xdr:from>
    <xdr:to>
      <xdr:col>15</xdr:col>
      <xdr:colOff>322693</xdr:colOff>
      <xdr:row>397</xdr:row>
      <xdr:rowOff>150211</xdr:rowOff>
    </xdr:to>
    <xdr:pic>
      <xdr:nvPicPr>
        <xdr:cNvPr id="40" name="図 39">
          <a:extLst>
            <a:ext uri="{FF2B5EF4-FFF2-40B4-BE49-F238E27FC236}">
              <a16:creationId xmlns:a16="http://schemas.microsoft.com/office/drawing/2014/main" id="{885EA1E7-D8FF-40CD-8D3F-FEC945C46B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500063" y="64686657"/>
          <a:ext cx="8919005" cy="6365273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400</xdr:row>
      <xdr:rowOff>35719</xdr:rowOff>
    </xdr:from>
    <xdr:to>
      <xdr:col>15</xdr:col>
      <xdr:colOff>332222</xdr:colOff>
      <xdr:row>436</xdr:row>
      <xdr:rowOff>9732</xdr:rowOff>
    </xdr:to>
    <xdr:pic>
      <xdr:nvPicPr>
        <xdr:cNvPr id="41" name="図 40">
          <a:extLst>
            <a:ext uri="{FF2B5EF4-FFF2-40B4-BE49-F238E27FC236}">
              <a16:creationId xmlns:a16="http://schemas.microsoft.com/office/drawing/2014/main" id="{59735D3A-1E9B-45AF-AF46-FB11541276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500063" y="71473219"/>
          <a:ext cx="8928534" cy="6403388"/>
        </a:xfrm>
        <a:prstGeom prst="rect">
          <a:avLst/>
        </a:prstGeom>
      </xdr:spPr>
    </xdr:pic>
    <xdr:clientData/>
  </xdr:twoCellAnchor>
  <xdr:twoCellAnchor editAs="oneCell">
    <xdr:from>
      <xdr:col>0</xdr:col>
      <xdr:colOff>488157</xdr:colOff>
      <xdr:row>441</xdr:row>
      <xdr:rowOff>35718</xdr:rowOff>
    </xdr:from>
    <xdr:to>
      <xdr:col>15</xdr:col>
      <xdr:colOff>358431</xdr:colOff>
      <xdr:row>476</xdr:row>
      <xdr:rowOff>140681</xdr:rowOff>
    </xdr:to>
    <xdr:pic>
      <xdr:nvPicPr>
        <xdr:cNvPr id="43" name="図 42">
          <a:extLst>
            <a:ext uri="{FF2B5EF4-FFF2-40B4-BE49-F238E27FC236}">
              <a16:creationId xmlns:a16="http://schemas.microsoft.com/office/drawing/2014/main" id="{DB9D0257-33D6-4A74-946A-A3BEA5D9FC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88157" y="78795562"/>
          <a:ext cx="8966649" cy="63557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E19" sqref="E19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34</v>
      </c>
    </row>
    <row r="2" spans="1:18" x14ac:dyDescent="0.4">
      <c r="A2" s="1" t="s">
        <v>8</v>
      </c>
      <c r="C2" t="s">
        <v>35</v>
      </c>
    </row>
    <row r="3" spans="1:18" x14ac:dyDescent="0.4">
      <c r="A3" s="1" t="s">
        <v>10</v>
      </c>
      <c r="C3" s="29">
        <v>100000</v>
      </c>
    </row>
    <row r="4" spans="1:18" x14ac:dyDescent="0.4">
      <c r="A4" s="1" t="s">
        <v>11</v>
      </c>
      <c r="C4" s="29" t="s">
        <v>37</v>
      </c>
    </row>
    <row r="5" spans="1:18" ht="19.5" thickBot="1" x14ac:dyDescent="0.45">
      <c r="A5" s="1" t="s">
        <v>12</v>
      </c>
      <c r="C5" s="29" t="s">
        <v>36</v>
      </c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24</v>
      </c>
      <c r="E6" s="25"/>
      <c r="F6" s="26"/>
      <c r="G6" s="86" t="s">
        <v>3</v>
      </c>
      <c r="H6" s="87"/>
      <c r="I6" s="93"/>
      <c r="J6" s="86" t="s">
        <v>22</v>
      </c>
      <c r="K6" s="87"/>
      <c r="L6" s="93"/>
      <c r="M6" s="86" t="s">
        <v>23</v>
      </c>
      <c r="N6" s="87"/>
      <c r="O6" s="93"/>
    </row>
    <row r="7" spans="1:18" ht="19.5" thickBot="1" x14ac:dyDescent="0.45">
      <c r="A7" s="27"/>
      <c r="B7" s="27" t="s">
        <v>2</v>
      </c>
      <c r="C7" s="63" t="s">
        <v>28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9.5" thickBot="1" x14ac:dyDescent="0.45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90" t="s">
        <v>22</v>
      </c>
      <c r="K8" s="91"/>
      <c r="L8" s="92"/>
      <c r="M8" s="90"/>
      <c r="N8" s="91"/>
      <c r="O8" s="92"/>
    </row>
    <row r="9" spans="1:18" x14ac:dyDescent="0.4">
      <c r="A9" s="9">
        <v>1</v>
      </c>
      <c r="B9" s="23">
        <v>44420</v>
      </c>
      <c r="C9" s="50">
        <v>2</v>
      </c>
      <c r="D9" s="54">
        <v>1.27</v>
      </c>
      <c r="E9" s="55">
        <v>1.5</v>
      </c>
      <c r="F9" s="85">
        <v>2</v>
      </c>
      <c r="G9" s="22">
        <f>IF(D9="","",G8+M9)</f>
        <v>103810</v>
      </c>
      <c r="H9" s="22">
        <f t="shared" ref="H9" si="0">IF(E9="","",H8+N9)</f>
        <v>104500</v>
      </c>
      <c r="I9" s="22">
        <f t="shared" ref="I9" si="1">IF(F9="","",I8+O9)</f>
        <v>106000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3810</v>
      </c>
      <c r="N9" s="42">
        <f>IF(E9="","",K9*E9)</f>
        <v>4500</v>
      </c>
      <c r="O9" s="43">
        <f>IF(F9="","",L9*F9)</f>
        <v>6000</v>
      </c>
      <c r="P9" s="40" t="s">
        <v>44</v>
      </c>
      <c r="Q9" s="40"/>
      <c r="R9" s="40"/>
    </row>
    <row r="10" spans="1:18" x14ac:dyDescent="0.4">
      <c r="A10" s="9">
        <v>2</v>
      </c>
      <c r="B10" s="5">
        <v>44425</v>
      </c>
      <c r="C10" s="47">
        <v>2</v>
      </c>
      <c r="D10" s="56">
        <v>1.27</v>
      </c>
      <c r="E10" s="57">
        <v>1.5</v>
      </c>
      <c r="F10" s="58">
        <v>-1</v>
      </c>
      <c r="G10" s="22">
        <f t="shared" ref="G10:G42" si="2">IF(D10="","",G9+M10)</f>
        <v>107765.16099999999</v>
      </c>
      <c r="H10" s="22">
        <f t="shared" ref="H10:H42" si="3">IF(E10="","",H9+N10)</f>
        <v>109202.5</v>
      </c>
      <c r="I10" s="22">
        <f t="shared" ref="I10:I42" si="4">IF(F10="","",I9+O10)</f>
        <v>102820</v>
      </c>
      <c r="J10" s="44">
        <f t="shared" ref="J10:J12" si="5">IF(G9="","",G9*0.03)</f>
        <v>3114.2999999999997</v>
      </c>
      <c r="K10" s="45">
        <f t="shared" ref="K10:K12" si="6">IF(H9="","",H9*0.03)</f>
        <v>3135</v>
      </c>
      <c r="L10" s="46">
        <f t="shared" ref="L10:L12" si="7">IF(I9="","",I9*0.03)</f>
        <v>3180</v>
      </c>
      <c r="M10" s="44">
        <f t="shared" ref="M10:M12" si="8">IF(D10="","",J10*D10)</f>
        <v>3955.1609999999996</v>
      </c>
      <c r="N10" s="45">
        <f t="shared" ref="N10:N12" si="9">IF(E10="","",K10*E10)</f>
        <v>4702.5</v>
      </c>
      <c r="O10" s="46">
        <f t="shared" ref="O10:O12" si="10">IF(F10="","",L10*F10)</f>
        <v>-3180</v>
      </c>
      <c r="P10" s="40"/>
      <c r="Q10" s="40"/>
      <c r="R10" s="40"/>
    </row>
    <row r="11" spans="1:18" x14ac:dyDescent="0.4">
      <c r="A11" s="9">
        <v>3</v>
      </c>
      <c r="B11" s="5">
        <v>44425</v>
      </c>
      <c r="C11" s="47">
        <v>2</v>
      </c>
      <c r="D11" s="56">
        <v>0</v>
      </c>
      <c r="E11" s="57">
        <v>0</v>
      </c>
      <c r="F11" s="79">
        <v>0</v>
      </c>
      <c r="G11" s="22">
        <f t="shared" si="2"/>
        <v>107765.16099999999</v>
      </c>
      <c r="H11" s="22">
        <f t="shared" si="3"/>
        <v>109202.5</v>
      </c>
      <c r="I11" s="22">
        <f t="shared" si="4"/>
        <v>102820</v>
      </c>
      <c r="J11" s="44">
        <f t="shared" si="5"/>
        <v>3232.9548299999997</v>
      </c>
      <c r="K11" s="45">
        <f t="shared" si="6"/>
        <v>3276.0749999999998</v>
      </c>
      <c r="L11" s="46">
        <f t="shared" si="7"/>
        <v>3084.6</v>
      </c>
      <c r="M11" s="44">
        <f t="shared" si="8"/>
        <v>0</v>
      </c>
      <c r="N11" s="45">
        <f t="shared" si="9"/>
        <v>0</v>
      </c>
      <c r="O11" s="46">
        <f t="shared" si="10"/>
        <v>0</v>
      </c>
      <c r="P11" s="40"/>
      <c r="Q11" s="40"/>
      <c r="R11" s="40"/>
    </row>
    <row r="12" spans="1:18" x14ac:dyDescent="0.4">
      <c r="A12" s="9">
        <v>4</v>
      </c>
      <c r="B12" s="5">
        <v>44426</v>
      </c>
      <c r="C12" s="47">
        <v>1</v>
      </c>
      <c r="D12" s="56">
        <v>1.27</v>
      </c>
      <c r="E12" s="57">
        <v>1.5</v>
      </c>
      <c r="F12" s="84">
        <v>-1</v>
      </c>
      <c r="G12" s="22">
        <f t="shared" si="2"/>
        <v>111871.01363409999</v>
      </c>
      <c r="H12" s="22">
        <f t="shared" si="3"/>
        <v>114116.6125</v>
      </c>
      <c r="I12" s="22">
        <f t="shared" si="4"/>
        <v>99735.4</v>
      </c>
      <c r="J12" s="44">
        <f t="shared" si="5"/>
        <v>3232.9548299999997</v>
      </c>
      <c r="K12" s="45">
        <f t="shared" si="6"/>
        <v>3276.0749999999998</v>
      </c>
      <c r="L12" s="46">
        <f t="shared" si="7"/>
        <v>3084.6</v>
      </c>
      <c r="M12" s="44">
        <f t="shared" si="8"/>
        <v>4105.8526340999997</v>
      </c>
      <c r="N12" s="45">
        <f t="shared" si="9"/>
        <v>4914.1124999999993</v>
      </c>
      <c r="O12" s="46">
        <f t="shared" si="10"/>
        <v>-3084.6</v>
      </c>
      <c r="P12" s="40"/>
      <c r="Q12" s="40"/>
      <c r="R12" s="40"/>
    </row>
    <row r="13" spans="1:18" x14ac:dyDescent="0.4">
      <c r="A13" s="9">
        <v>5</v>
      </c>
      <c r="B13" s="5">
        <v>44427</v>
      </c>
      <c r="C13" s="47">
        <v>2</v>
      </c>
      <c r="D13" s="56">
        <v>0</v>
      </c>
      <c r="E13" s="57">
        <v>0</v>
      </c>
      <c r="F13" s="84">
        <v>0</v>
      </c>
      <c r="G13" s="22">
        <f t="shared" si="2"/>
        <v>111871.01363409999</v>
      </c>
      <c r="H13" s="22">
        <f t="shared" si="3"/>
        <v>114116.6125</v>
      </c>
      <c r="I13" s="22">
        <f t="shared" si="4"/>
        <v>99735.4</v>
      </c>
      <c r="J13" s="44">
        <f t="shared" ref="J13:J58" si="11">IF(G12="","",G12*0.03)</f>
        <v>3356.1304090229996</v>
      </c>
      <c r="K13" s="45">
        <f t="shared" ref="K13:K58" si="12">IF(H12="","",H12*0.03)</f>
        <v>3423.4983750000001</v>
      </c>
      <c r="L13" s="46">
        <f t="shared" ref="L13:L58" si="13">IF(I12="","",I12*0.03)</f>
        <v>2992.0619999999999</v>
      </c>
      <c r="M13" s="44">
        <f t="shared" ref="M13:M58" si="14">IF(D13="","",J13*D13)</f>
        <v>0</v>
      </c>
      <c r="N13" s="45">
        <f t="shared" ref="N13:N58" si="15">IF(E13="","",K13*E13)</f>
        <v>0</v>
      </c>
      <c r="O13" s="46">
        <f t="shared" ref="O13:O58" si="16">IF(F13="","",L13*F13)</f>
        <v>0</v>
      </c>
      <c r="P13" s="40" t="s">
        <v>44</v>
      </c>
      <c r="Q13" s="40"/>
      <c r="R13" s="40"/>
    </row>
    <row r="14" spans="1:18" x14ac:dyDescent="0.4">
      <c r="A14" s="9">
        <v>6</v>
      </c>
      <c r="B14" s="5">
        <v>44428</v>
      </c>
      <c r="C14" s="47">
        <v>2</v>
      </c>
      <c r="D14" s="56">
        <v>-1</v>
      </c>
      <c r="E14" s="57">
        <v>-1</v>
      </c>
      <c r="F14" s="84">
        <v>-1</v>
      </c>
      <c r="G14" s="22">
        <f t="shared" si="2"/>
        <v>108514.88322507699</v>
      </c>
      <c r="H14" s="22">
        <f t="shared" si="3"/>
        <v>110693.11412500001</v>
      </c>
      <c r="I14" s="22">
        <f t="shared" si="4"/>
        <v>96743.337999999989</v>
      </c>
      <c r="J14" s="44">
        <f t="shared" si="11"/>
        <v>3356.1304090229996</v>
      </c>
      <c r="K14" s="45">
        <f t="shared" si="12"/>
        <v>3423.4983750000001</v>
      </c>
      <c r="L14" s="46">
        <f t="shared" si="13"/>
        <v>2992.0619999999999</v>
      </c>
      <c r="M14" s="44">
        <f t="shared" si="14"/>
        <v>-3356.1304090229996</v>
      </c>
      <c r="N14" s="45">
        <f t="shared" si="15"/>
        <v>-3423.4983750000001</v>
      </c>
      <c r="O14" s="46">
        <f t="shared" si="16"/>
        <v>-2992.0619999999999</v>
      </c>
      <c r="P14" s="40"/>
      <c r="Q14" s="40"/>
      <c r="R14" s="40"/>
    </row>
    <row r="15" spans="1:18" x14ac:dyDescent="0.4">
      <c r="A15" s="9">
        <v>7</v>
      </c>
      <c r="B15" s="5">
        <v>44428</v>
      </c>
      <c r="C15" s="47">
        <v>2</v>
      </c>
      <c r="D15" s="56">
        <v>-1</v>
      </c>
      <c r="E15" s="57">
        <v>-1</v>
      </c>
      <c r="F15" s="84">
        <v>-1</v>
      </c>
      <c r="G15" s="22">
        <f t="shared" si="2"/>
        <v>105259.43672832468</v>
      </c>
      <c r="H15" s="22">
        <f t="shared" si="3"/>
        <v>107372.32070125001</v>
      </c>
      <c r="I15" s="22">
        <f t="shared" si="4"/>
        <v>93841.037859999982</v>
      </c>
      <c r="J15" s="44">
        <f t="shared" si="11"/>
        <v>3255.4464967523095</v>
      </c>
      <c r="K15" s="45">
        <f t="shared" si="12"/>
        <v>3320.7934237499999</v>
      </c>
      <c r="L15" s="46">
        <f t="shared" si="13"/>
        <v>2902.3001399999994</v>
      </c>
      <c r="M15" s="44">
        <f t="shared" si="14"/>
        <v>-3255.4464967523095</v>
      </c>
      <c r="N15" s="45">
        <f t="shared" si="15"/>
        <v>-3320.7934237499999</v>
      </c>
      <c r="O15" s="46">
        <f t="shared" si="16"/>
        <v>-2902.3001399999994</v>
      </c>
      <c r="P15" s="40"/>
      <c r="Q15" s="40"/>
      <c r="R15" s="40"/>
    </row>
    <row r="16" spans="1:18" x14ac:dyDescent="0.4">
      <c r="A16" s="9">
        <v>8</v>
      </c>
      <c r="B16" s="5">
        <v>44432</v>
      </c>
      <c r="C16" s="47">
        <v>2</v>
      </c>
      <c r="D16" s="56">
        <v>-1</v>
      </c>
      <c r="E16" s="57">
        <v>-1</v>
      </c>
      <c r="F16" s="84">
        <v>-1</v>
      </c>
      <c r="G16" s="22">
        <f t="shared" si="2"/>
        <v>102101.65362647494</v>
      </c>
      <c r="H16" s="22">
        <f t="shared" si="3"/>
        <v>104151.15108021251</v>
      </c>
      <c r="I16" s="22">
        <f t="shared" si="4"/>
        <v>91025.806724199982</v>
      </c>
      <c r="J16" s="44">
        <f t="shared" si="11"/>
        <v>3157.7831018497404</v>
      </c>
      <c r="K16" s="45">
        <f t="shared" si="12"/>
        <v>3221.1696210374998</v>
      </c>
      <c r="L16" s="46">
        <f t="shared" si="13"/>
        <v>2815.2311357999993</v>
      </c>
      <c r="M16" s="44">
        <f t="shared" si="14"/>
        <v>-3157.7831018497404</v>
      </c>
      <c r="N16" s="45">
        <f t="shared" si="15"/>
        <v>-3221.1696210374998</v>
      </c>
      <c r="O16" s="46">
        <f t="shared" si="16"/>
        <v>-2815.2311357999993</v>
      </c>
      <c r="P16" s="40" t="s">
        <v>44</v>
      </c>
      <c r="Q16" s="40"/>
      <c r="R16" s="40"/>
    </row>
    <row r="17" spans="1:18" x14ac:dyDescent="0.4">
      <c r="A17" s="9">
        <v>9</v>
      </c>
      <c r="B17" s="5">
        <v>44433</v>
      </c>
      <c r="C17" s="47">
        <v>1</v>
      </c>
      <c r="D17" s="56">
        <v>1.27</v>
      </c>
      <c r="E17" s="57">
        <v>1.5</v>
      </c>
      <c r="F17" s="83">
        <v>2</v>
      </c>
      <c r="G17" s="22">
        <f t="shared" si="2"/>
        <v>105991.72662964364</v>
      </c>
      <c r="H17" s="22">
        <f t="shared" si="3"/>
        <v>108837.95287882208</v>
      </c>
      <c r="I17" s="22">
        <f t="shared" si="4"/>
        <v>96487.355127651987</v>
      </c>
      <c r="J17" s="44">
        <f t="shared" si="11"/>
        <v>3063.0496087942483</v>
      </c>
      <c r="K17" s="45">
        <f t="shared" si="12"/>
        <v>3124.5345324063751</v>
      </c>
      <c r="L17" s="46">
        <f t="shared" si="13"/>
        <v>2730.7742017259993</v>
      </c>
      <c r="M17" s="44">
        <f t="shared" si="14"/>
        <v>3890.0730031686953</v>
      </c>
      <c r="N17" s="45">
        <f t="shared" si="15"/>
        <v>4686.8017986095629</v>
      </c>
      <c r="O17" s="46">
        <f t="shared" si="16"/>
        <v>5461.5484034519986</v>
      </c>
      <c r="P17" s="40"/>
      <c r="Q17" s="40"/>
      <c r="R17" s="40"/>
    </row>
    <row r="18" spans="1:18" x14ac:dyDescent="0.4">
      <c r="A18" s="9">
        <v>10</v>
      </c>
      <c r="B18" s="5">
        <v>44434</v>
      </c>
      <c r="C18" s="47">
        <v>1</v>
      </c>
      <c r="D18" s="56">
        <v>-1</v>
      </c>
      <c r="E18" s="57">
        <v>-1</v>
      </c>
      <c r="F18" s="58">
        <v>-1</v>
      </c>
      <c r="G18" s="22">
        <f t="shared" si="2"/>
        <v>102811.97483075433</v>
      </c>
      <c r="H18" s="22">
        <f t="shared" si="3"/>
        <v>105572.81429245742</v>
      </c>
      <c r="I18" s="22">
        <f t="shared" si="4"/>
        <v>93592.73447382242</v>
      </c>
      <c r="J18" s="44">
        <f t="shared" si="11"/>
        <v>3179.7517988893092</v>
      </c>
      <c r="K18" s="45">
        <f t="shared" si="12"/>
        <v>3265.1385863646624</v>
      </c>
      <c r="L18" s="46">
        <f t="shared" si="13"/>
        <v>2894.6206538295596</v>
      </c>
      <c r="M18" s="44">
        <f t="shared" si="14"/>
        <v>-3179.7517988893092</v>
      </c>
      <c r="N18" s="45">
        <f t="shared" si="15"/>
        <v>-3265.1385863646624</v>
      </c>
      <c r="O18" s="46">
        <f t="shared" si="16"/>
        <v>-2894.6206538295596</v>
      </c>
      <c r="P18" s="40"/>
      <c r="Q18" s="40"/>
      <c r="R18" s="40"/>
    </row>
    <row r="19" spans="1:18" x14ac:dyDescent="0.4">
      <c r="A19" s="9">
        <v>11</v>
      </c>
      <c r="B19" s="5">
        <v>44434</v>
      </c>
      <c r="C19" s="47">
        <v>2</v>
      </c>
      <c r="D19" s="56">
        <v>1.27</v>
      </c>
      <c r="E19" s="57">
        <v>-1</v>
      </c>
      <c r="F19" s="84">
        <v>-1</v>
      </c>
      <c r="G19" s="22">
        <f t="shared" si="2"/>
        <v>106729.11107180608</v>
      </c>
      <c r="H19" s="22">
        <f t="shared" si="3"/>
        <v>102405.6298636837</v>
      </c>
      <c r="I19" s="22">
        <f t="shared" si="4"/>
        <v>90784.952439607747</v>
      </c>
      <c r="J19" s="44">
        <f t="shared" si="11"/>
        <v>3084.3592449226298</v>
      </c>
      <c r="K19" s="45">
        <f t="shared" si="12"/>
        <v>3167.1844287737226</v>
      </c>
      <c r="L19" s="46">
        <f t="shared" si="13"/>
        <v>2807.7820342146724</v>
      </c>
      <c r="M19" s="44">
        <f t="shared" si="14"/>
        <v>3917.1362410517399</v>
      </c>
      <c r="N19" s="45">
        <f t="shared" si="15"/>
        <v>-3167.1844287737226</v>
      </c>
      <c r="O19" s="46">
        <f t="shared" si="16"/>
        <v>-2807.7820342146724</v>
      </c>
      <c r="P19" s="40" t="s">
        <v>44</v>
      </c>
      <c r="Q19" s="40"/>
      <c r="R19" s="40"/>
    </row>
    <row r="20" spans="1:18" x14ac:dyDescent="0.4">
      <c r="A20" s="9">
        <v>12</v>
      </c>
      <c r="B20" s="5">
        <v>44439</v>
      </c>
      <c r="C20" s="47">
        <v>1</v>
      </c>
      <c r="D20" s="56">
        <v>-1</v>
      </c>
      <c r="E20" s="57">
        <v>-1</v>
      </c>
      <c r="F20" s="58">
        <v>-1</v>
      </c>
      <c r="G20" s="22">
        <f t="shared" si="2"/>
        <v>103527.2377396519</v>
      </c>
      <c r="H20" s="22">
        <f t="shared" si="3"/>
        <v>99333.460967773193</v>
      </c>
      <c r="I20" s="22">
        <f t="shared" si="4"/>
        <v>88061.40386641951</v>
      </c>
      <c r="J20" s="44">
        <f t="shared" si="11"/>
        <v>3201.8733321541822</v>
      </c>
      <c r="K20" s="45">
        <f t="shared" si="12"/>
        <v>3072.1688959105109</v>
      </c>
      <c r="L20" s="46">
        <f t="shared" si="13"/>
        <v>2723.5485731882322</v>
      </c>
      <c r="M20" s="44">
        <f t="shared" si="14"/>
        <v>-3201.8733321541822</v>
      </c>
      <c r="N20" s="45">
        <f t="shared" si="15"/>
        <v>-3072.1688959105109</v>
      </c>
      <c r="O20" s="46">
        <f t="shared" si="16"/>
        <v>-2723.5485731882322</v>
      </c>
      <c r="P20" s="40"/>
      <c r="Q20" s="40"/>
      <c r="R20" s="40"/>
    </row>
    <row r="21" spans="1:18" x14ac:dyDescent="0.4">
      <c r="A21" s="9">
        <v>13</v>
      </c>
      <c r="B21" s="5"/>
      <c r="C21" s="47"/>
      <c r="D21" s="56"/>
      <c r="E21" s="57"/>
      <c r="F21" s="58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4">
        <f t="shared" si="11"/>
        <v>3105.817132189557</v>
      </c>
      <c r="K21" s="45">
        <f t="shared" si="12"/>
        <v>2980.0038290331959</v>
      </c>
      <c r="L21" s="46">
        <f t="shared" si="13"/>
        <v>2641.8421159925851</v>
      </c>
      <c r="M21" s="44" t="str">
        <f t="shared" si="14"/>
        <v/>
      </c>
      <c r="N21" s="45" t="str">
        <f t="shared" si="15"/>
        <v/>
      </c>
      <c r="O21" s="46" t="str">
        <f t="shared" si="16"/>
        <v/>
      </c>
      <c r="P21" s="40"/>
      <c r="Q21" s="40"/>
      <c r="R21" s="40"/>
    </row>
    <row r="22" spans="1:18" x14ac:dyDescent="0.4">
      <c r="A22" s="9">
        <v>14</v>
      </c>
      <c r="B22" s="5"/>
      <c r="C22" s="47"/>
      <c r="D22" s="56"/>
      <c r="E22" s="57"/>
      <c r="F22" s="58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 t="str">
        <f t="shared" si="11"/>
        <v/>
      </c>
      <c r="K22" s="45" t="str">
        <f t="shared" si="12"/>
        <v/>
      </c>
      <c r="L22" s="46" t="str">
        <f t="shared" si="13"/>
        <v/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40"/>
      <c r="Q22" s="40"/>
      <c r="R22" s="40"/>
    </row>
    <row r="23" spans="1:18" x14ac:dyDescent="0.4">
      <c r="A23" s="9">
        <v>15</v>
      </c>
      <c r="B23" s="5"/>
      <c r="C23" s="47"/>
      <c r="D23" s="56"/>
      <c r="E23" s="57"/>
      <c r="F23" s="79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40"/>
      <c r="Q23" s="40"/>
      <c r="R23" s="40"/>
    </row>
    <row r="24" spans="1:18" x14ac:dyDescent="0.4">
      <c r="A24" s="9">
        <v>16</v>
      </c>
      <c r="B24" s="5"/>
      <c r="C24" s="47"/>
      <c r="D24" s="56"/>
      <c r="E24" s="57"/>
      <c r="F24" s="58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 x14ac:dyDescent="0.4">
      <c r="A25" s="9">
        <v>17</v>
      </c>
      <c r="B25" s="5"/>
      <c r="C25" s="47"/>
      <c r="D25" s="56"/>
      <c r="E25" s="57"/>
      <c r="F25" s="58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4">
      <c r="A26" s="9">
        <v>18</v>
      </c>
      <c r="B26" s="5"/>
      <c r="C26" s="47"/>
      <c r="D26" s="56"/>
      <c r="E26" s="57"/>
      <c r="F26" s="58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4">
      <c r="A27" s="9">
        <v>19</v>
      </c>
      <c r="B27" s="5"/>
      <c r="C27" s="47"/>
      <c r="D27" s="56"/>
      <c r="E27" s="57"/>
      <c r="F27" s="58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4">
      <c r="A28" s="9">
        <v>20</v>
      </c>
      <c r="B28" s="5"/>
      <c r="C28" s="47"/>
      <c r="D28" s="56"/>
      <c r="E28" s="57"/>
      <c r="F28" s="58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4">
      <c r="A29" s="9">
        <v>21</v>
      </c>
      <c r="B29" s="5"/>
      <c r="C29" s="47"/>
      <c r="D29" s="56"/>
      <c r="E29" s="57"/>
      <c r="F29" s="79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4">
      <c r="A30" s="9">
        <v>22</v>
      </c>
      <c r="B30" s="5"/>
      <c r="C30" s="47"/>
      <c r="D30" s="56"/>
      <c r="E30" s="57"/>
      <c r="F30" s="79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4">
      <c r="A31" s="9">
        <v>23</v>
      </c>
      <c r="B31" s="5"/>
      <c r="C31" s="47"/>
      <c r="D31" s="56"/>
      <c r="E31" s="57"/>
      <c r="F31" s="58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4">
      <c r="A32" s="9">
        <v>24</v>
      </c>
      <c r="B32" s="5"/>
      <c r="C32" s="47"/>
      <c r="D32" s="56"/>
      <c r="E32" s="57"/>
      <c r="F32" s="58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4">
      <c r="A33" s="9">
        <v>25</v>
      </c>
      <c r="B33" s="5"/>
      <c r="C33" s="47"/>
      <c r="D33" s="56"/>
      <c r="E33" s="57"/>
      <c r="F33" s="58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4">
      <c r="A34" s="9">
        <v>26</v>
      </c>
      <c r="B34" s="5"/>
      <c r="C34" s="47"/>
      <c r="D34" s="56"/>
      <c r="E34" s="57"/>
      <c r="F34" s="79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4">
      <c r="A35" s="9">
        <v>27</v>
      </c>
      <c r="B35" s="5"/>
      <c r="C35" s="47"/>
      <c r="D35" s="56"/>
      <c r="E35" s="57"/>
      <c r="F35" s="79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4">
      <c r="A36" s="9">
        <v>28</v>
      </c>
      <c r="B36" s="5"/>
      <c r="C36" s="47"/>
      <c r="D36" s="56"/>
      <c r="E36" s="57"/>
      <c r="F36" s="58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6"/>
      <c r="E37" s="57"/>
      <c r="F37" s="58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6"/>
      <c r="E38" s="57"/>
      <c r="F38" s="58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6"/>
      <c r="E39" s="59"/>
      <c r="F39" s="58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6"/>
      <c r="E40" s="59"/>
      <c r="F40" s="58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6"/>
      <c r="E41" s="59"/>
      <c r="F41" s="79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6"/>
      <c r="E42" s="59"/>
      <c r="F42" s="79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6"/>
      <c r="E43" s="59"/>
      <c r="F43" s="58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4">
      <c r="A44" s="9">
        <v>36</v>
      </c>
      <c r="B44" s="5"/>
      <c r="C44" s="47"/>
      <c r="D44" s="56"/>
      <c r="E44" s="59"/>
      <c r="F44" s="58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4">
      <c r="A45" s="9">
        <v>37</v>
      </c>
      <c r="B45" s="5"/>
      <c r="C45" s="47"/>
      <c r="D45" s="56"/>
      <c r="E45" s="57"/>
      <c r="F45" s="58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4">
      <c r="A46" s="9">
        <v>38</v>
      </c>
      <c r="B46" s="5"/>
      <c r="C46" s="47"/>
      <c r="D46" s="56"/>
      <c r="E46" s="57"/>
      <c r="F46" s="58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4">
      <c r="A47" s="9">
        <v>39</v>
      </c>
      <c r="B47" s="5"/>
      <c r="C47" s="47"/>
      <c r="D47" s="56"/>
      <c r="E47" s="57"/>
      <c r="F47" s="58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4">
      <c r="A48" s="9">
        <v>40</v>
      </c>
      <c r="B48" s="5"/>
      <c r="C48" s="47"/>
      <c r="D48" s="56"/>
      <c r="E48" s="57"/>
      <c r="F48" s="58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4">
      <c r="A49" s="9">
        <v>41</v>
      </c>
      <c r="B49" s="5"/>
      <c r="C49" s="47"/>
      <c r="D49" s="56"/>
      <c r="E49" s="57"/>
      <c r="F49" s="58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4">
      <c r="A50" s="9">
        <v>42</v>
      </c>
      <c r="B50" s="5"/>
      <c r="C50" s="47"/>
      <c r="D50" s="56"/>
      <c r="E50" s="57"/>
      <c r="F50" s="58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4">
      <c r="A51" s="9">
        <v>43</v>
      </c>
      <c r="B51" s="5"/>
      <c r="C51" s="47"/>
      <c r="D51" s="56"/>
      <c r="E51" s="57"/>
      <c r="F51" s="79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4">
      <c r="A52" s="9">
        <v>44</v>
      </c>
      <c r="B52" s="5"/>
      <c r="C52" s="47"/>
      <c r="D52" s="56"/>
      <c r="E52" s="57"/>
      <c r="F52" s="58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4">
      <c r="A53" s="9">
        <v>45</v>
      </c>
      <c r="B53" s="5"/>
      <c r="C53" s="47"/>
      <c r="D53" s="56"/>
      <c r="E53" s="57"/>
      <c r="F53" s="58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4">
      <c r="A54" s="9">
        <v>46</v>
      </c>
      <c r="B54" s="5"/>
      <c r="C54" s="47"/>
      <c r="D54" s="56"/>
      <c r="E54" s="57"/>
      <c r="F54" s="58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4">
      <c r="A55" s="9">
        <v>47</v>
      </c>
      <c r="B55" s="5"/>
      <c r="C55" s="47"/>
      <c r="D55" s="56"/>
      <c r="E55" s="57"/>
      <c r="F55" s="58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4">
      <c r="A56" s="9">
        <v>48</v>
      </c>
      <c r="B56" s="5"/>
      <c r="C56" s="47"/>
      <c r="D56" s="56"/>
      <c r="E56" s="57"/>
      <c r="F56" s="58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4">
      <c r="A57" s="9">
        <v>49</v>
      </c>
      <c r="B57" s="5"/>
      <c r="C57" s="47"/>
      <c r="D57" s="56"/>
      <c r="E57" s="57"/>
      <c r="F57" s="58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9.5" thickBot="1" x14ac:dyDescent="0.45">
      <c r="A58" s="9">
        <v>50</v>
      </c>
      <c r="B58" s="6"/>
      <c r="C58" s="51"/>
      <c r="D58" s="60"/>
      <c r="E58" s="61"/>
      <c r="F58" s="62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9.5" thickBot="1" x14ac:dyDescent="0.45">
      <c r="A59" s="9"/>
      <c r="B59" s="94" t="s">
        <v>5</v>
      </c>
      <c r="C59" s="95"/>
      <c r="D59" s="7">
        <f>COUNTIF(D9:D58,1.27)</f>
        <v>5</v>
      </c>
      <c r="E59" s="7">
        <f>COUNTIF(E9:E58,1.5)</f>
        <v>4</v>
      </c>
      <c r="F59" s="8">
        <f>COUNTIF(F9:F58,2)</f>
        <v>2</v>
      </c>
      <c r="G59" s="69">
        <f>M59+G8</f>
        <v>103527.2377396519</v>
      </c>
      <c r="H59" s="70">
        <f>N59+H8</f>
        <v>99333.460967773164</v>
      </c>
      <c r="I59" s="71">
        <f>O59+I8</f>
        <v>88061.40386641954</v>
      </c>
      <c r="J59" s="66" t="s">
        <v>30</v>
      </c>
      <c r="K59" s="67">
        <f>B58-B9</f>
        <v>-44420</v>
      </c>
      <c r="L59" s="68" t="s">
        <v>31</v>
      </c>
      <c r="M59" s="80">
        <f>SUM(M9:M58)</f>
        <v>3527.2377396518932</v>
      </c>
      <c r="N59" s="81">
        <f>SUM(N9:N58)</f>
        <v>-666.53903222683311</v>
      </c>
      <c r="O59" s="82">
        <f>SUM(O9:O58)</f>
        <v>-11938.596133580464</v>
      </c>
    </row>
    <row r="60" spans="1:15" ht="19.5" thickBot="1" x14ac:dyDescent="0.45">
      <c r="A60" s="9"/>
      <c r="B60" s="88" t="s">
        <v>6</v>
      </c>
      <c r="C60" s="89"/>
      <c r="D60" s="7">
        <f>COUNTIF(D9:D58,-1)</f>
        <v>5</v>
      </c>
      <c r="E60" s="7">
        <f>COUNTIF(E9:E58,-1)</f>
        <v>6</v>
      </c>
      <c r="F60" s="8">
        <f>COUNTIF(F9:F58,-1)</f>
        <v>8</v>
      </c>
      <c r="G60" s="86" t="s">
        <v>29</v>
      </c>
      <c r="H60" s="87"/>
      <c r="I60" s="93"/>
      <c r="J60" s="86" t="s">
        <v>32</v>
      </c>
      <c r="K60" s="87"/>
      <c r="L60" s="93"/>
      <c r="M60" s="9"/>
      <c r="N60" s="3"/>
      <c r="O60" s="4"/>
    </row>
    <row r="61" spans="1:15" ht="19.5" thickBot="1" x14ac:dyDescent="0.45">
      <c r="A61" s="9"/>
      <c r="B61" s="88" t="s">
        <v>33</v>
      </c>
      <c r="C61" s="89"/>
      <c r="D61" s="7">
        <f>COUNTIF(D9:D58,0)</f>
        <v>2</v>
      </c>
      <c r="E61" s="7">
        <f>COUNTIF(E9:E58,0)</f>
        <v>2</v>
      </c>
      <c r="F61" s="7">
        <f>COUNTIF(F9:F58,0)</f>
        <v>2</v>
      </c>
      <c r="G61" s="75">
        <f>G59/G8</f>
        <v>1.0352723773965189</v>
      </c>
      <c r="H61" s="76">
        <f t="shared" ref="H61" si="21">H59/H8</f>
        <v>0.99333460967773168</v>
      </c>
      <c r="I61" s="77">
        <f>I59/I8</f>
        <v>0.88061403866419541</v>
      </c>
      <c r="J61" s="64">
        <f>(G61-100%)*30/K59</f>
        <v>-2.3821956818900648E-5</v>
      </c>
      <c r="K61" s="64">
        <f>(H61-100%)*30/K59</f>
        <v>4.5016143554265979E-6</v>
      </c>
      <c r="L61" s="65">
        <f>(I61-100%)*30/K59</f>
        <v>8.0629870330349785E-5</v>
      </c>
      <c r="M61" s="10"/>
      <c r="N61" s="2"/>
      <c r="O61" s="11"/>
    </row>
    <row r="62" spans="1:15" ht="19.5" thickBot="1" x14ac:dyDescent="0.45">
      <c r="A62" s="3"/>
      <c r="B62" s="86" t="s">
        <v>4</v>
      </c>
      <c r="C62" s="87"/>
      <c r="D62" s="78">
        <f t="shared" ref="D62:E62" si="22">D59/(D59+D60+D61)</f>
        <v>0.41666666666666669</v>
      </c>
      <c r="E62" s="73">
        <f t="shared" si="22"/>
        <v>0.33333333333333331</v>
      </c>
      <c r="F62" s="74">
        <f>F59/(F59+F60+F61)</f>
        <v>0.16666666666666666</v>
      </c>
    </row>
    <row r="64" spans="1:15" x14ac:dyDescent="0.4">
      <c r="D64" s="72"/>
      <c r="E64" s="72"/>
      <c r="F64" s="72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2:B441"/>
  <sheetViews>
    <sheetView topLeftCell="A436" zoomScale="80" zoomScaleNormal="80" workbookViewId="0">
      <selection activeCell="K321" sqref="K321"/>
    </sheetView>
  </sheetViews>
  <sheetFormatPr defaultColWidth="8.125" defaultRowHeight="14.25" x14ac:dyDescent="0.4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>
    <row r="2" spans="2:2" x14ac:dyDescent="0.4">
      <c r="B2" s="52" t="s">
        <v>38</v>
      </c>
    </row>
    <row r="40" spans="2:2" x14ac:dyDescent="0.4">
      <c r="B40" s="52" t="s">
        <v>39</v>
      </c>
    </row>
    <row r="41" spans="2:2" x14ac:dyDescent="0.4">
      <c r="B41" s="52" t="s">
        <v>40</v>
      </c>
    </row>
    <row r="42" spans="2:2" x14ac:dyDescent="0.4">
      <c r="B42" s="52" t="s">
        <v>41</v>
      </c>
    </row>
    <row r="43" spans="2:2" x14ac:dyDescent="0.4">
      <c r="B43" s="52" t="s">
        <v>42</v>
      </c>
    </row>
    <row r="44" spans="2:2" x14ac:dyDescent="0.4">
      <c r="B44" s="52" t="s">
        <v>43</v>
      </c>
    </row>
    <row r="47" spans="2:2" x14ac:dyDescent="0.4">
      <c r="B47" s="52" t="s">
        <v>45</v>
      </c>
    </row>
    <row r="85" spans="2:2" x14ac:dyDescent="0.4">
      <c r="B85" s="52" t="s">
        <v>46</v>
      </c>
    </row>
    <row r="123" spans="2:2" x14ac:dyDescent="0.4">
      <c r="B123" s="52" t="s">
        <v>47</v>
      </c>
    </row>
    <row r="161" spans="2:2" x14ac:dyDescent="0.4">
      <c r="B161" s="52" t="s">
        <v>48</v>
      </c>
    </row>
    <row r="199" spans="2:2" x14ac:dyDescent="0.4">
      <c r="B199" s="52" t="s">
        <v>39</v>
      </c>
    </row>
    <row r="200" spans="2:2" x14ac:dyDescent="0.4">
      <c r="B200" s="52" t="s">
        <v>49</v>
      </c>
    </row>
    <row r="201" spans="2:2" x14ac:dyDescent="0.4">
      <c r="B201" s="52" t="s">
        <v>50</v>
      </c>
    </row>
    <row r="203" spans="2:2" x14ac:dyDescent="0.4">
      <c r="B203" s="52" t="s">
        <v>51</v>
      </c>
    </row>
    <row r="241" spans="2:2" x14ac:dyDescent="0.4">
      <c r="B241" s="52" t="s">
        <v>52</v>
      </c>
    </row>
    <row r="279" spans="2:2" x14ac:dyDescent="0.4">
      <c r="B279" s="52" t="s">
        <v>53</v>
      </c>
    </row>
    <row r="317" spans="2:2" x14ac:dyDescent="0.4">
      <c r="B317" s="52" t="s">
        <v>39</v>
      </c>
    </row>
    <row r="318" spans="2:2" x14ac:dyDescent="0.4">
      <c r="B318" s="52" t="s">
        <v>62</v>
      </c>
    </row>
    <row r="319" spans="2:2" x14ac:dyDescent="0.4">
      <c r="B319" s="52" t="s">
        <v>54</v>
      </c>
    </row>
    <row r="321" spans="2:2" x14ac:dyDescent="0.4">
      <c r="B321" s="52" t="s">
        <v>55</v>
      </c>
    </row>
    <row r="359" spans="2:2" x14ac:dyDescent="0.4">
      <c r="B359" s="52" t="s">
        <v>56</v>
      </c>
    </row>
    <row r="360" spans="2:2" x14ac:dyDescent="0.4">
      <c r="B360" s="52" t="s">
        <v>57</v>
      </c>
    </row>
    <row r="362" spans="2:2" x14ac:dyDescent="0.4">
      <c r="B362" s="52" t="s">
        <v>58</v>
      </c>
    </row>
    <row r="400" spans="2:2" x14ac:dyDescent="0.4">
      <c r="B400" s="52" t="s">
        <v>59</v>
      </c>
    </row>
    <row r="438" spans="2:2" x14ac:dyDescent="0.4">
      <c r="B438" s="52" t="s">
        <v>39</v>
      </c>
    </row>
    <row r="439" spans="2:2" x14ac:dyDescent="0.4">
      <c r="B439" s="52" t="s">
        <v>60</v>
      </c>
    </row>
    <row r="441" spans="2:2" x14ac:dyDescent="0.4">
      <c r="B441" s="52" t="s">
        <v>61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A22" sqref="A22:J29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25</v>
      </c>
    </row>
    <row r="2" spans="1:10" x14ac:dyDescent="0.4">
      <c r="A2" s="96" t="s">
        <v>63</v>
      </c>
      <c r="B2" s="97"/>
      <c r="C2" s="97"/>
      <c r="D2" s="97"/>
      <c r="E2" s="97"/>
      <c r="F2" s="97"/>
      <c r="G2" s="97"/>
      <c r="H2" s="97"/>
      <c r="I2" s="97"/>
      <c r="J2" s="97"/>
    </row>
    <row r="3" spans="1:10" x14ac:dyDescent="0.4">
      <c r="A3" s="97"/>
      <c r="B3" s="97"/>
      <c r="C3" s="97"/>
      <c r="D3" s="97"/>
      <c r="E3" s="97"/>
      <c r="F3" s="97"/>
      <c r="G3" s="97"/>
      <c r="H3" s="97"/>
      <c r="I3" s="97"/>
      <c r="J3" s="97"/>
    </row>
    <row r="4" spans="1:10" x14ac:dyDescent="0.4">
      <c r="A4" s="97"/>
      <c r="B4" s="97"/>
      <c r="C4" s="97"/>
      <c r="D4" s="97"/>
      <c r="E4" s="97"/>
      <c r="F4" s="97"/>
      <c r="G4" s="97"/>
      <c r="H4" s="97"/>
      <c r="I4" s="97"/>
      <c r="J4" s="97"/>
    </row>
    <row r="5" spans="1:10" x14ac:dyDescent="0.4">
      <c r="A5" s="97"/>
      <c r="B5" s="97"/>
      <c r="C5" s="97"/>
      <c r="D5" s="97"/>
      <c r="E5" s="97"/>
      <c r="F5" s="97"/>
      <c r="G5" s="97"/>
      <c r="H5" s="97"/>
      <c r="I5" s="97"/>
      <c r="J5" s="97"/>
    </row>
    <row r="6" spans="1:10" x14ac:dyDescent="0.4">
      <c r="A6" s="97"/>
      <c r="B6" s="97"/>
      <c r="C6" s="97"/>
      <c r="D6" s="97"/>
      <c r="E6" s="97"/>
      <c r="F6" s="97"/>
      <c r="G6" s="97"/>
      <c r="H6" s="97"/>
      <c r="I6" s="97"/>
      <c r="J6" s="97"/>
    </row>
    <row r="7" spans="1:10" x14ac:dyDescent="0.4">
      <c r="A7" s="97"/>
      <c r="B7" s="97"/>
      <c r="C7" s="97"/>
      <c r="D7" s="97"/>
      <c r="E7" s="97"/>
      <c r="F7" s="97"/>
      <c r="G7" s="97"/>
      <c r="H7" s="97"/>
      <c r="I7" s="97"/>
      <c r="J7" s="97"/>
    </row>
    <row r="8" spans="1:10" x14ac:dyDescent="0.4">
      <c r="A8" s="97"/>
      <c r="B8" s="97"/>
      <c r="C8" s="97"/>
      <c r="D8" s="97"/>
      <c r="E8" s="97"/>
      <c r="F8" s="97"/>
      <c r="G8" s="97"/>
      <c r="H8" s="97"/>
      <c r="I8" s="97"/>
      <c r="J8" s="97"/>
    </row>
    <row r="9" spans="1:10" x14ac:dyDescent="0.4">
      <c r="A9" s="97"/>
      <c r="B9" s="97"/>
      <c r="C9" s="97"/>
      <c r="D9" s="97"/>
      <c r="E9" s="97"/>
      <c r="F9" s="97"/>
      <c r="G9" s="97"/>
      <c r="H9" s="97"/>
      <c r="I9" s="97"/>
      <c r="J9" s="97"/>
    </row>
    <row r="11" spans="1:10" x14ac:dyDescent="0.4">
      <c r="A11" s="52" t="s">
        <v>26</v>
      </c>
    </row>
    <row r="12" spans="1:10" x14ac:dyDescent="0.4">
      <c r="A12" s="98" t="s">
        <v>64</v>
      </c>
      <c r="B12" s="99"/>
      <c r="C12" s="99"/>
      <c r="D12" s="99"/>
      <c r="E12" s="99"/>
      <c r="F12" s="99"/>
      <c r="G12" s="99"/>
      <c r="H12" s="99"/>
      <c r="I12" s="99"/>
      <c r="J12" s="99"/>
    </row>
    <row r="13" spans="1:10" x14ac:dyDescent="0.4">
      <c r="A13" s="99"/>
      <c r="B13" s="99"/>
      <c r="C13" s="99"/>
      <c r="D13" s="99"/>
      <c r="E13" s="99"/>
      <c r="F13" s="99"/>
      <c r="G13" s="99"/>
      <c r="H13" s="99"/>
      <c r="I13" s="99"/>
      <c r="J13" s="99"/>
    </row>
    <row r="14" spans="1:10" x14ac:dyDescent="0.4">
      <c r="A14" s="99"/>
      <c r="B14" s="99"/>
      <c r="C14" s="99"/>
      <c r="D14" s="99"/>
      <c r="E14" s="99"/>
      <c r="F14" s="99"/>
      <c r="G14" s="99"/>
      <c r="H14" s="99"/>
      <c r="I14" s="99"/>
      <c r="J14" s="99"/>
    </row>
    <row r="15" spans="1:10" x14ac:dyDescent="0.4">
      <c r="A15" s="99"/>
      <c r="B15" s="99"/>
      <c r="C15" s="99"/>
      <c r="D15" s="99"/>
      <c r="E15" s="99"/>
      <c r="F15" s="99"/>
      <c r="G15" s="99"/>
      <c r="H15" s="99"/>
      <c r="I15" s="99"/>
      <c r="J15" s="99"/>
    </row>
    <row r="16" spans="1:10" x14ac:dyDescent="0.4">
      <c r="A16" s="99"/>
      <c r="B16" s="99"/>
      <c r="C16" s="99"/>
      <c r="D16" s="99"/>
      <c r="E16" s="99"/>
      <c r="F16" s="99"/>
      <c r="G16" s="99"/>
      <c r="H16" s="99"/>
      <c r="I16" s="99"/>
      <c r="J16" s="99"/>
    </row>
    <row r="17" spans="1:10" x14ac:dyDescent="0.4">
      <c r="A17" s="99"/>
      <c r="B17" s="99"/>
      <c r="C17" s="99"/>
      <c r="D17" s="99"/>
      <c r="E17" s="99"/>
      <c r="F17" s="99"/>
      <c r="G17" s="99"/>
      <c r="H17" s="99"/>
      <c r="I17" s="99"/>
      <c r="J17" s="99"/>
    </row>
    <row r="18" spans="1:10" x14ac:dyDescent="0.4">
      <c r="A18" s="99"/>
      <c r="B18" s="99"/>
      <c r="C18" s="99"/>
      <c r="D18" s="99"/>
      <c r="E18" s="99"/>
      <c r="F18" s="99"/>
      <c r="G18" s="99"/>
      <c r="H18" s="99"/>
      <c r="I18" s="99"/>
      <c r="J18" s="99"/>
    </row>
    <row r="19" spans="1:10" x14ac:dyDescent="0.4">
      <c r="A19" s="99"/>
      <c r="B19" s="99"/>
      <c r="C19" s="99"/>
      <c r="D19" s="99"/>
      <c r="E19" s="99"/>
      <c r="F19" s="99"/>
      <c r="G19" s="99"/>
      <c r="H19" s="99"/>
      <c r="I19" s="99"/>
      <c r="J19" s="99"/>
    </row>
    <row r="21" spans="1:10" x14ac:dyDescent="0.4">
      <c r="A21" s="52" t="s">
        <v>27</v>
      </c>
    </row>
    <row r="22" spans="1:10" x14ac:dyDescent="0.4">
      <c r="A22" s="98" t="s">
        <v>65</v>
      </c>
      <c r="B22" s="98"/>
      <c r="C22" s="98"/>
      <c r="D22" s="98"/>
      <c r="E22" s="98"/>
      <c r="F22" s="98"/>
      <c r="G22" s="98"/>
      <c r="H22" s="98"/>
      <c r="I22" s="98"/>
      <c r="J22" s="98"/>
    </row>
    <row r="23" spans="1:10" x14ac:dyDescent="0.4">
      <c r="A23" s="98"/>
      <c r="B23" s="98"/>
      <c r="C23" s="98"/>
      <c r="D23" s="98"/>
      <c r="E23" s="98"/>
      <c r="F23" s="98"/>
      <c r="G23" s="98"/>
      <c r="H23" s="98"/>
      <c r="I23" s="98"/>
      <c r="J23" s="98"/>
    </row>
    <row r="24" spans="1:10" x14ac:dyDescent="0.4">
      <c r="A24" s="98"/>
      <c r="B24" s="98"/>
      <c r="C24" s="98"/>
      <c r="D24" s="98"/>
      <c r="E24" s="98"/>
      <c r="F24" s="98"/>
      <c r="G24" s="98"/>
      <c r="H24" s="98"/>
      <c r="I24" s="98"/>
      <c r="J24" s="98"/>
    </row>
    <row r="25" spans="1:10" x14ac:dyDescent="0.4">
      <c r="A25" s="98"/>
      <c r="B25" s="98"/>
      <c r="C25" s="98"/>
      <c r="D25" s="98"/>
      <c r="E25" s="98"/>
      <c r="F25" s="98"/>
      <c r="G25" s="98"/>
      <c r="H25" s="98"/>
      <c r="I25" s="98"/>
      <c r="J25" s="98"/>
    </row>
    <row r="26" spans="1:10" x14ac:dyDescent="0.4">
      <c r="A26" s="98"/>
      <c r="B26" s="98"/>
      <c r="C26" s="98"/>
      <c r="D26" s="98"/>
      <c r="E26" s="98"/>
      <c r="F26" s="98"/>
      <c r="G26" s="98"/>
      <c r="H26" s="98"/>
      <c r="I26" s="98"/>
      <c r="J26" s="98"/>
    </row>
    <row r="27" spans="1:10" x14ac:dyDescent="0.4">
      <c r="A27" s="98"/>
      <c r="B27" s="98"/>
      <c r="C27" s="98"/>
      <c r="D27" s="98"/>
      <c r="E27" s="98"/>
      <c r="F27" s="98"/>
      <c r="G27" s="98"/>
      <c r="H27" s="98"/>
      <c r="I27" s="98"/>
      <c r="J27" s="98"/>
    </row>
    <row r="28" spans="1:10" x14ac:dyDescent="0.4">
      <c r="A28" s="98"/>
      <c r="B28" s="98"/>
      <c r="C28" s="98"/>
      <c r="D28" s="98"/>
      <c r="E28" s="98"/>
      <c r="F28" s="98"/>
      <c r="G28" s="98"/>
      <c r="H28" s="98"/>
      <c r="I28" s="98"/>
      <c r="J28" s="98"/>
    </row>
    <row r="29" spans="1:10" x14ac:dyDescent="0.4">
      <c r="A29" s="98"/>
      <c r="B29" s="98"/>
      <c r="C29" s="98"/>
      <c r="D29" s="98"/>
      <c r="E29" s="98"/>
      <c r="F29" s="98"/>
      <c r="G29" s="98"/>
      <c r="H29" s="98"/>
      <c r="I29" s="98"/>
      <c r="J29" s="98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13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14</v>
      </c>
      <c r="B3" s="35" t="s">
        <v>15</v>
      </c>
      <c r="C3" s="35" t="s">
        <v>16</v>
      </c>
      <c r="D3" s="36" t="s">
        <v>17</v>
      </c>
      <c r="E3" s="35" t="s">
        <v>18</v>
      </c>
      <c r="F3" s="36" t="s">
        <v>17</v>
      </c>
      <c r="G3" s="35" t="s">
        <v>19</v>
      </c>
      <c r="H3" s="36" t="s">
        <v>17</v>
      </c>
    </row>
    <row r="4" spans="1:8" x14ac:dyDescent="0.4">
      <c r="A4" s="37" t="s">
        <v>20</v>
      </c>
      <c r="B4" s="37" t="s">
        <v>21</v>
      </c>
      <c r="C4" s="37"/>
      <c r="D4" s="38"/>
      <c r="E4" s="37"/>
      <c r="F4" s="38"/>
      <c r="G4" s="37"/>
      <c r="H4" s="38"/>
    </row>
    <row r="5" spans="1:8" x14ac:dyDescent="0.4">
      <c r="A5" s="37" t="s">
        <v>20</v>
      </c>
      <c r="B5" s="37"/>
      <c r="C5" s="37"/>
      <c r="D5" s="38"/>
      <c r="E5" s="37"/>
      <c r="F5" s="39"/>
      <c r="G5" s="37"/>
      <c r="H5" s="39"/>
    </row>
    <row r="6" spans="1:8" x14ac:dyDescent="0.4">
      <c r="A6" s="37" t="s">
        <v>20</v>
      </c>
      <c r="B6" s="37"/>
      <c r="C6" s="37"/>
      <c r="D6" s="39"/>
      <c r="E6" s="37"/>
      <c r="F6" s="39"/>
      <c r="G6" s="37"/>
      <c r="H6" s="39"/>
    </row>
    <row r="7" spans="1:8" x14ac:dyDescent="0.4">
      <c r="A7" s="37" t="s">
        <v>20</v>
      </c>
      <c r="B7" s="37"/>
      <c r="C7" s="37"/>
      <c r="D7" s="39"/>
      <c r="E7" s="37"/>
      <c r="F7" s="39"/>
      <c r="G7" s="37"/>
      <c r="H7" s="39"/>
    </row>
    <row r="8" spans="1:8" x14ac:dyDescent="0.4">
      <c r="A8" s="37" t="s">
        <v>20</v>
      </c>
      <c r="B8" s="37"/>
      <c r="C8" s="37"/>
      <c r="D8" s="39"/>
      <c r="E8" s="37"/>
      <c r="F8" s="39"/>
      <c r="G8" s="37"/>
      <c r="H8" s="39"/>
    </row>
    <row r="9" spans="1:8" x14ac:dyDescent="0.4">
      <c r="A9" s="37" t="s">
        <v>20</v>
      </c>
      <c r="B9" s="37"/>
      <c r="C9" s="37"/>
      <c r="D9" s="39"/>
      <c r="E9" s="37"/>
      <c r="F9" s="39"/>
      <c r="G9" s="37"/>
      <c r="H9" s="39"/>
    </row>
    <row r="10" spans="1:8" x14ac:dyDescent="0.4">
      <c r="A10" s="37" t="s">
        <v>20</v>
      </c>
      <c r="B10" s="37"/>
      <c r="C10" s="37"/>
      <c r="D10" s="39"/>
      <c r="E10" s="37"/>
      <c r="F10" s="39"/>
      <c r="G10" s="37"/>
      <c r="H10" s="39"/>
    </row>
    <row r="11" spans="1:8" x14ac:dyDescent="0.4">
      <c r="A11" s="37" t="s">
        <v>20</v>
      </c>
      <c r="B11" s="37"/>
      <c r="C11" s="37"/>
      <c r="D11" s="39"/>
      <c r="E11" s="37"/>
      <c r="F11" s="39"/>
      <c r="G11" s="37"/>
      <c r="H11" s="39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user</cp:lastModifiedBy>
  <dcterms:created xsi:type="dcterms:W3CDTF">2020-09-18T03:10:57Z</dcterms:created>
  <dcterms:modified xsi:type="dcterms:W3CDTF">2021-09-18T07:40:51Z</dcterms:modified>
</cp:coreProperties>
</file>